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Investment Analysis" sheetId="1" r:id="rId1"/>
    <sheet name="Vayusphere ROI Methodology" sheetId="2" r:id="rId2"/>
  </sheets>
  <definedNames>
    <definedName name="_xlnm.Print_Area" localSheetId="0">'Investment Analysis'!$B$1:$K$51</definedName>
  </definedNames>
  <calcPr fullCalcOnLoad="1"/>
</workbook>
</file>

<file path=xl/comments1.xml><?xml version="1.0" encoding="utf-8"?>
<comments xmlns="http://schemas.openxmlformats.org/spreadsheetml/2006/main">
  <authors>
    <author>Pushpendra Mohta</author>
  </authors>
  <commentList>
    <comment ref="G10" authorId="0">
      <text>
        <r>
          <rPr>
            <sz val="8"/>
            <rFont val="Tahoma"/>
            <family val="0"/>
          </rPr>
          <t xml:space="preserve">Typical 5:1 Ratio between Field Technicians and Dispatchers/Back office Staff
</t>
        </r>
      </text>
    </comment>
  </commentList>
</comments>
</file>

<file path=xl/sharedStrings.xml><?xml version="1.0" encoding="utf-8"?>
<sst xmlns="http://schemas.openxmlformats.org/spreadsheetml/2006/main" count="72" uniqueCount="71">
  <si>
    <t>Year 1</t>
  </si>
  <si>
    <t>Year 2</t>
  </si>
  <si>
    <t>Year 3</t>
  </si>
  <si>
    <t>Vayusphere IRiS software license</t>
  </si>
  <si>
    <t>Number of Response Agents (one per application)</t>
  </si>
  <si>
    <t>Integration to enterprise applications</t>
  </si>
  <si>
    <t>Software license &amp; maintenance</t>
  </si>
  <si>
    <t>Mobile devices</t>
  </si>
  <si>
    <t>Response Agent development cost per agent</t>
  </si>
  <si>
    <t>Total integration costs</t>
  </si>
  <si>
    <t>Hardware cost per device</t>
  </si>
  <si>
    <t>Total mobile device cost</t>
  </si>
  <si>
    <t>Resolution cycle time per event in minutes</t>
  </si>
  <si>
    <t>Cost per dispatcher per year</t>
  </si>
  <si>
    <t>Cost per technician per year</t>
  </si>
  <si>
    <t>% of event resolutions requiring rework</t>
  </si>
  <si>
    <t>Total cost of technicians per year</t>
  </si>
  <si>
    <t>Total Revenue Lost</t>
  </si>
  <si>
    <t>Reduction in resolution cycle time per event</t>
  </si>
  <si>
    <t>Reduction in # of SLA violations per year</t>
  </si>
  <si>
    <t>Reduction in dispatcher headcount</t>
  </si>
  <si>
    <t>Reduction in field technician headcount</t>
  </si>
  <si>
    <t>Reduction in rework jobs</t>
  </si>
  <si>
    <t>One time startup cost</t>
  </si>
  <si>
    <t>Annual recurring cost</t>
  </si>
  <si>
    <t>Annual total mobile service cost</t>
  </si>
  <si>
    <t xml:space="preserve">SECTION 1: ECONOMIC BENEFITS = </t>
  </si>
  <si>
    <t>per year</t>
  </si>
  <si>
    <t>@startup</t>
  </si>
  <si>
    <t>ongoing annually</t>
  </si>
  <si>
    <t>Vayusphere IRiS software maintenance &amp; support (%)</t>
  </si>
  <si>
    <t>Vayusphere IRiS software maintenance &amp; support ($)</t>
  </si>
  <si>
    <t>Year 4</t>
  </si>
  <si>
    <t>Year 5</t>
  </si>
  <si>
    <t>NPV of Vayusphere Solution</t>
  </si>
  <si>
    <t xml:space="preserve">    Instant Response for the Real-Time Enterprise</t>
  </si>
  <si>
    <t>Discount rate used for perpetuity economic savings calculation</t>
  </si>
  <si>
    <t>Growth rate used for perpetuity economic savings calculation</t>
  </si>
  <si>
    <t>SECTION 2: INVESTMENT COSTS  =</t>
  </si>
  <si>
    <t>Dispatch Costs</t>
  </si>
  <si>
    <t xml:space="preserve"> Field Technician Costs</t>
  </si>
  <si>
    <t xml:space="preserve"> Rework Cost</t>
  </si>
  <si>
    <t>Average annual revenue per customer</t>
  </si>
  <si>
    <t>Penalty per SLA violation</t>
  </si>
  <si>
    <t>Revenue loss per hour per event</t>
  </si>
  <si>
    <t>Monthly service cost per device (airtime)</t>
  </si>
  <si>
    <t>Lost Customers</t>
  </si>
  <si>
    <t>Number of critical events per day</t>
  </si>
  <si>
    <t>Number of customers lost per year due to repeated delayed response</t>
  </si>
  <si>
    <t>Number of SLA violations per month</t>
  </si>
  <si>
    <t>Penalty from SLA violations</t>
  </si>
  <si>
    <t>Number of dispatchers</t>
  </si>
  <si>
    <t>Number of field technicians</t>
  </si>
  <si>
    <t>Reduction in customer loss</t>
  </si>
  <si>
    <t>Impact Assumptions of Vayusphere IRiS on Lost Revenue</t>
  </si>
  <si>
    <t>Number of devices (one per technician)</t>
  </si>
  <si>
    <t>Impact Assumptions on Costs of Delayed Response</t>
  </si>
  <si>
    <t>EXAMPLE RETURN ON INVESTMENT FROM VAYUSPHERE IRiS in FIELD SERVICE  and TROUBLE TICKETING ENVIRONMENTS</t>
  </si>
  <si>
    <t>Impact Assumptions of Vayusphere IRiS on Direct Costs</t>
  </si>
  <si>
    <t>Loss in Revenue</t>
  </si>
  <si>
    <t>Investment in Vayusphere Solutions</t>
  </si>
  <si>
    <t>Investment in Vayusphere Solutions and Services</t>
  </si>
  <si>
    <t>Vayusphere Savings</t>
  </si>
  <si>
    <t>Total Direct Costs</t>
  </si>
  <si>
    <t>Cumulative Savings ($000's)</t>
  </si>
  <si>
    <t>Startup Costs</t>
  </si>
  <si>
    <t>Annual Savings ($000's)</t>
  </si>
  <si>
    <t>Traditional Direct Costs of Supporting Response</t>
  </si>
  <si>
    <t xml:space="preserve">Copyright © 2002 Vayusphere Inc. All rights reserved. </t>
  </si>
  <si>
    <t>ROI</t>
  </si>
  <si>
    <t>ROI Methodology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</si>
</sst>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.0_);_(* \(#,##0.0\);_(* &quot;-&quot;??_);_(@_)"/>
    <numFmt numFmtId="166" formatCode="_(* #,##0_);_(* \(#,##0\);_(* &quot;-&quot;??_);_(@_)"/>
    <numFmt numFmtId="167" formatCode="&quot;$&quot;#,##0.000_);[Red]\(&quot;$&quot;#,##0.000\)"/>
    <numFmt numFmtId="168" formatCode="&quot;$&quot;#,##0.0000_);[Red]\(&quot;$&quot;#,##0.0000\)"/>
    <numFmt numFmtId="169" formatCode="&quot;$&quot;#,##0.0_);[Red]\(&quot;$&quot;#,##0.0\)"/>
    <numFmt numFmtId="170" formatCode="0.0%"/>
    <numFmt numFmtId="171" formatCode="0.000%"/>
  </numFmts>
  <fonts count="2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name val="Arial Black"/>
      <family val="2"/>
    </font>
    <font>
      <sz val="10"/>
      <name val="Arial Black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 Black"/>
      <family val="2"/>
    </font>
    <font>
      <i/>
      <sz val="10"/>
      <name val="Arial"/>
      <family val="2"/>
    </font>
    <font>
      <b/>
      <sz val="11.75"/>
      <name val="Arial Black"/>
      <family val="2"/>
    </font>
    <font>
      <b/>
      <sz val="10.75"/>
      <name val="Arial"/>
      <family val="2"/>
    </font>
    <font>
      <b/>
      <sz val="8"/>
      <name val="Arial"/>
      <family val="2"/>
    </font>
    <font>
      <b/>
      <sz val="8.75"/>
      <name val="Arial"/>
      <family val="2"/>
    </font>
    <font>
      <sz val="10"/>
      <color indexed="10"/>
      <name val="Arial"/>
      <family val="2"/>
    </font>
    <font>
      <b/>
      <sz val="10"/>
      <color indexed="50"/>
      <name val="Arial"/>
      <family val="2"/>
    </font>
    <font>
      <sz val="8"/>
      <name val="Tahoma"/>
      <family val="0"/>
    </font>
    <font>
      <sz val="10"/>
      <color indexed="50"/>
      <name val="Arial Black"/>
      <family val="2"/>
    </font>
    <font>
      <sz val="11"/>
      <name val="Arial Black"/>
      <family val="2"/>
    </font>
    <font>
      <b/>
      <sz val="12"/>
      <name val="Arial"/>
      <family val="2"/>
    </font>
    <font>
      <b/>
      <sz val="11.75"/>
      <name val="Arial"/>
      <family val="2"/>
    </font>
    <font>
      <b/>
      <sz val="12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42" fontId="0" fillId="2" borderId="1" xfId="0" applyNumberFormat="1" applyFont="1" applyFill="1" applyBorder="1" applyAlignment="1" applyProtection="1">
      <alignment horizontal="right"/>
      <protection locked="0"/>
    </xf>
    <xf numFmtId="9" fontId="9" fillId="2" borderId="1" xfId="0" applyNumberFormat="1" applyFont="1" applyFill="1" applyBorder="1" applyAlignment="1" applyProtection="1">
      <alignment horizontal="right"/>
      <protection locked="0"/>
    </xf>
    <xf numFmtId="42" fontId="0" fillId="2" borderId="2" xfId="0" applyNumberFormat="1" applyFont="1" applyFill="1" applyBorder="1" applyAlignment="1" applyProtection="1">
      <alignment/>
      <protection locked="0"/>
    </xf>
    <xf numFmtId="0" fontId="0" fillId="2" borderId="2" xfId="0" applyNumberFormat="1" applyFont="1" applyFill="1" applyBorder="1" applyAlignment="1" applyProtection="1">
      <alignment/>
      <protection locked="0"/>
    </xf>
    <xf numFmtId="37" fontId="0" fillId="2" borderId="2" xfId="0" applyNumberFormat="1" applyFont="1" applyFill="1" applyBorder="1" applyAlignment="1" applyProtection="1">
      <alignment/>
      <protection locked="0"/>
    </xf>
    <xf numFmtId="37" fontId="0" fillId="2" borderId="0" xfId="0" applyNumberFormat="1" applyFont="1" applyFill="1" applyBorder="1" applyAlignment="1" applyProtection="1">
      <alignment/>
      <protection locked="0"/>
    </xf>
    <xf numFmtId="42" fontId="0" fillId="2" borderId="0" xfId="0" applyNumberFormat="1" applyFont="1" applyFill="1" applyBorder="1" applyAlignment="1" applyProtection="1">
      <alignment horizontal="right"/>
      <protection locked="0"/>
    </xf>
    <xf numFmtId="37" fontId="0" fillId="2" borderId="1" xfId="0" applyNumberFormat="1" applyFont="1" applyFill="1" applyBorder="1" applyAlignment="1" applyProtection="1">
      <alignment/>
      <protection locked="0"/>
    </xf>
    <xf numFmtId="42" fontId="0" fillId="2" borderId="1" xfId="0" applyNumberFormat="1" applyFont="1" applyFill="1" applyBorder="1" applyAlignment="1" applyProtection="1">
      <alignment/>
      <protection locked="0"/>
    </xf>
    <xf numFmtId="9" fontId="9" fillId="2" borderId="3" xfId="0" applyNumberFormat="1" applyFont="1" applyFill="1" applyBorder="1" applyAlignment="1" applyProtection="1">
      <alignment/>
      <protection locked="0"/>
    </xf>
    <xf numFmtId="9" fontId="0" fillId="2" borderId="1" xfId="0" applyNumberFormat="1" applyFont="1" applyFill="1" applyBorder="1" applyAlignment="1" applyProtection="1">
      <alignment/>
      <protection locked="0"/>
    </xf>
    <xf numFmtId="9" fontId="0" fillId="2" borderId="0" xfId="0" applyNumberFormat="1" applyFont="1" applyFill="1" applyAlignment="1" applyProtection="1">
      <alignment/>
      <protection locked="0"/>
    </xf>
    <xf numFmtId="9" fontId="9" fillId="2" borderId="4" xfId="0" applyNumberFormat="1" applyFont="1" applyFill="1" applyBorder="1" applyAlignment="1" applyProtection="1">
      <alignment/>
      <protection locked="0"/>
    </xf>
    <xf numFmtId="9" fontId="9" fillId="2" borderId="5" xfId="0" applyNumberFormat="1" applyFont="1" applyFill="1" applyBorder="1" applyAlignment="1" applyProtection="1">
      <alignment horizontal="right"/>
      <protection locked="0"/>
    </xf>
    <xf numFmtId="9" fontId="9" fillId="2" borderId="5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 quotePrefix="1">
      <alignment horizontal="left"/>
      <protection/>
    </xf>
    <xf numFmtId="0" fontId="1" fillId="0" borderId="0" xfId="0" applyFont="1" applyAlignment="1" applyProtection="1" quotePrefix="1">
      <alignment/>
      <protection/>
    </xf>
    <xf numFmtId="3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6" fontId="17" fillId="0" borderId="6" xfId="0" applyNumberFormat="1" applyFont="1" applyBorder="1" applyAlignment="1" applyProtection="1">
      <alignment/>
      <protection/>
    </xf>
    <xf numFmtId="6" fontId="8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 wrapText="1"/>
      <protection/>
    </xf>
    <xf numFmtId="3" fontId="6" fillId="2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2" fontId="0" fillId="0" borderId="2" xfId="0" applyNumberFormat="1" applyFont="1" applyFill="1" applyBorder="1" applyAlignment="1" applyProtection="1">
      <alignment/>
      <protection/>
    </xf>
    <xf numFmtId="43" fontId="0" fillId="0" borderId="2" xfId="15" applyFont="1" applyBorder="1" applyAlignment="1" applyProtection="1">
      <alignment/>
      <protection/>
    </xf>
    <xf numFmtId="3" fontId="0" fillId="0" borderId="2" xfId="0" applyNumberFormat="1" applyFont="1" applyBorder="1" applyAlignment="1" applyProtection="1">
      <alignment/>
      <protection/>
    </xf>
    <xf numFmtId="0" fontId="0" fillId="0" borderId="7" xfId="0" applyFont="1" applyFill="1" applyBorder="1" applyAlignment="1" applyProtection="1">
      <alignment wrapText="1"/>
      <protection/>
    </xf>
    <xf numFmtId="0" fontId="0" fillId="0" borderId="7" xfId="0" applyFont="1" applyFill="1" applyBorder="1" applyAlignment="1" applyProtection="1">
      <alignment/>
      <protection/>
    </xf>
    <xf numFmtId="0" fontId="0" fillId="0" borderId="7" xfId="0" applyFont="1" applyBorder="1" applyAlignment="1" applyProtection="1" quotePrefix="1">
      <alignment/>
      <protection/>
    </xf>
    <xf numFmtId="42" fontId="0" fillId="0" borderId="1" xfId="0" applyNumberFormat="1" applyFont="1" applyFill="1" applyBorder="1" applyAlignment="1" applyProtection="1">
      <alignment/>
      <protection/>
    </xf>
    <xf numFmtId="0" fontId="7" fillId="0" borderId="7" xfId="0" applyFont="1" applyBorder="1" applyAlignment="1" applyProtection="1">
      <alignment horizontal="right"/>
      <protection/>
    </xf>
    <xf numFmtId="42" fontId="14" fillId="0" borderId="8" xfId="0" applyNumberFormat="1" applyFont="1" applyBorder="1" applyAlignment="1" applyProtection="1">
      <alignment horizontal="right"/>
      <protection/>
    </xf>
    <xf numFmtId="42" fontId="14" fillId="0" borderId="9" xfId="0" applyNumberFormat="1" applyFont="1" applyBorder="1" applyAlignment="1" applyProtection="1">
      <alignment/>
      <protection/>
    </xf>
    <xf numFmtId="42" fontId="14" fillId="0" borderId="10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3" fontId="0" fillId="0" borderId="12" xfId="0" applyNumberFormat="1" applyFont="1" applyBorder="1" applyAlignment="1" applyProtection="1">
      <alignment/>
      <protection/>
    </xf>
    <xf numFmtId="0" fontId="0" fillId="0" borderId="5" xfId="0" applyFont="1" applyBorder="1" applyAlignment="1" applyProtection="1">
      <alignment horizontal="right"/>
      <protection/>
    </xf>
    <xf numFmtId="0" fontId="0" fillId="0" borderId="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3" fontId="6" fillId="2" borderId="6" xfId="0" applyNumberFormat="1" applyFont="1" applyFill="1" applyBorder="1" applyAlignment="1" applyProtection="1">
      <alignment horizontal="center" wrapText="1"/>
      <protection/>
    </xf>
    <xf numFmtId="0" fontId="6" fillId="2" borderId="6" xfId="0" applyFont="1" applyFill="1" applyBorder="1" applyAlignment="1" applyProtection="1">
      <alignment horizontal="center" vertical="center" wrapText="1"/>
      <protection/>
    </xf>
    <xf numFmtId="0" fontId="6" fillId="2" borderId="6" xfId="0" applyFont="1" applyFill="1" applyBorder="1" applyAlignment="1" applyProtection="1">
      <alignment horizontal="center" wrapText="1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center" wrapText="1"/>
      <protection/>
    </xf>
    <xf numFmtId="9" fontId="9" fillId="0" borderId="0" xfId="0" applyNumberFormat="1" applyFont="1" applyAlignment="1" applyProtection="1">
      <alignment/>
      <protection/>
    </xf>
    <xf numFmtId="42" fontId="19" fillId="0" borderId="0" xfId="0" applyNumberFormat="1" applyFont="1" applyAlignment="1" applyProtection="1">
      <alignment horizontal="left"/>
      <protection/>
    </xf>
    <xf numFmtId="42" fontId="15" fillId="0" borderId="0" xfId="0" applyNumberFormat="1" applyFont="1" applyBorder="1" applyAlignment="1" applyProtection="1">
      <alignment/>
      <protection/>
    </xf>
    <xf numFmtId="42" fontId="15" fillId="0" borderId="0" xfId="0" applyNumberFormat="1" applyFont="1" applyBorder="1" applyAlignment="1" applyProtection="1">
      <alignment horizontal="right"/>
      <protection/>
    </xf>
    <xf numFmtId="42" fontId="0" fillId="0" borderId="0" xfId="0" applyNumberFormat="1" applyFont="1" applyAlignment="1" applyProtection="1">
      <alignment/>
      <protection/>
    </xf>
    <xf numFmtId="42" fontId="8" fillId="0" borderId="0" xfId="0" applyNumberFormat="1" applyFont="1" applyAlignment="1" applyProtection="1">
      <alignment horizontal="right"/>
      <protection/>
    </xf>
    <xf numFmtId="42" fontId="7" fillId="0" borderId="0" xfId="0" applyNumberFormat="1" applyFont="1" applyBorder="1" applyAlignment="1" applyProtection="1">
      <alignment/>
      <protection/>
    </xf>
    <xf numFmtId="42" fontId="7" fillId="0" borderId="0" xfId="0" applyNumberFormat="1" applyFont="1" applyBorder="1" applyAlignment="1" applyProtection="1">
      <alignment horizontal="right"/>
      <protection/>
    </xf>
    <xf numFmtId="5" fontId="8" fillId="0" borderId="0" xfId="0" applyNumberFormat="1" applyFont="1" applyAlignment="1" applyProtection="1">
      <alignment/>
      <protection/>
    </xf>
    <xf numFmtId="0" fontId="4" fillId="2" borderId="6" xfId="0" applyFont="1" applyFill="1" applyBorder="1" applyAlignment="1" applyProtection="1">
      <alignment vertical="center" wrapText="1"/>
      <protection/>
    </xf>
    <xf numFmtId="0" fontId="7" fillId="0" borderId="2" xfId="0" applyFont="1" applyBorder="1" applyAlignment="1" applyProtection="1">
      <alignment/>
      <protection/>
    </xf>
    <xf numFmtId="42" fontId="0" fillId="0" borderId="2" xfId="0" applyNumberFormat="1" applyFont="1" applyBorder="1" applyAlignment="1" applyProtection="1">
      <alignment/>
      <protection/>
    </xf>
    <xf numFmtId="42" fontId="0" fillId="0" borderId="1" xfId="0" applyNumberFormat="1" applyFont="1" applyBorder="1" applyAlignment="1" applyProtection="1">
      <alignment horizontal="right"/>
      <protection/>
    </xf>
    <xf numFmtId="0" fontId="0" fillId="0" borderId="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42" fontId="0" fillId="0" borderId="12" xfId="0" applyNumberFormat="1" applyFont="1" applyBorder="1" applyAlignment="1" applyProtection="1">
      <alignment/>
      <protection/>
    </xf>
    <xf numFmtId="42" fontId="0" fillId="0" borderId="4" xfId="0" applyNumberFormat="1" applyFont="1" applyBorder="1" applyAlignment="1" applyProtection="1">
      <alignment horizontal="right"/>
      <protection/>
    </xf>
    <xf numFmtId="42" fontId="0" fillId="0" borderId="0" xfId="0" applyNumberFormat="1" applyFont="1" applyBorder="1" applyAlignment="1" applyProtection="1">
      <alignment/>
      <protection/>
    </xf>
    <xf numFmtId="42" fontId="0" fillId="0" borderId="0" xfId="0" applyNumberFormat="1" applyFont="1" applyBorder="1" applyAlignment="1" applyProtection="1">
      <alignment horizontal="right"/>
      <protection/>
    </xf>
    <xf numFmtId="42" fontId="5" fillId="0" borderId="0" xfId="0" applyNumberFormat="1" applyFont="1" applyAlignment="1" applyProtection="1">
      <alignment horizontal="left"/>
      <protection/>
    </xf>
    <xf numFmtId="6" fontId="0" fillId="0" borderId="0" xfId="0" applyNumberFormat="1" applyFont="1" applyBorder="1" applyAlignment="1" applyProtection="1">
      <alignment horizontal="right"/>
      <protection/>
    </xf>
    <xf numFmtId="6" fontId="0" fillId="0" borderId="0" xfId="0" applyNumberFormat="1" applyFont="1" applyBorder="1" applyAlignment="1" applyProtection="1">
      <alignment/>
      <protection/>
    </xf>
    <xf numFmtId="0" fontId="2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3" fontId="0" fillId="0" borderId="0" xfId="0" applyNumberFormat="1" applyFont="1" applyAlignment="1" applyProtection="1">
      <alignment horizontal="right" vertical="center" wrapText="1"/>
      <protection/>
    </xf>
    <xf numFmtId="42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 wrapText="1"/>
      <protection/>
    </xf>
    <xf numFmtId="3" fontId="6" fillId="2" borderId="0" xfId="0" applyNumberFormat="1" applyFont="1" applyFill="1" applyBorder="1" applyAlignment="1" applyProtection="1">
      <alignment horizontal="centerContinuous" vertical="center" wrapText="1"/>
      <protection/>
    </xf>
    <xf numFmtId="3" fontId="24" fillId="2" borderId="0" xfId="20" applyNumberFormat="1" applyFont="1" applyFill="1" applyBorder="1" applyAlignment="1" applyProtection="1">
      <alignment horizontal="centerContinuous" vertical="center" wrapText="1"/>
      <protection/>
    </xf>
    <xf numFmtId="0" fontId="19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left"/>
      <protection/>
    </xf>
    <xf numFmtId="0" fontId="19" fillId="0" borderId="0" xfId="0" applyFont="1" applyAlignment="1" applyProtection="1" quotePrefix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Cumulative Return on Investment on Vayusphere Solution</a:t>
            </a:r>
            <a:r>
              <a:rPr lang="en-US" cap="none" sz="1175" b="1" i="0" u="none" baseline="0"/>
              <a:t>
</a:t>
            </a: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Stated in $000's</a:t>
            </a:r>
            <a:r>
              <a:rPr lang="en-US" cap="none" sz="1175" b="1" i="0" u="none" baseline="0"/>
              <a:t>
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>
          <a:noFill/>
        </a:ln>
      </c:spPr>
    </c:title>
    <c:view3D>
      <c:rotX val="21"/>
      <c:rotY val="20"/>
      <c:depthPercent val="100"/>
      <c:rAngAx val="1"/>
    </c:view3D>
    <c:plotArea>
      <c:layout>
        <c:manualLayout>
          <c:xMode val="edge"/>
          <c:yMode val="edge"/>
          <c:x val="0.005"/>
          <c:y val="0.1625"/>
          <c:w val="0.96225"/>
          <c:h val="0.8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'Investment Analysis'!$C$52</c:f>
              <c:strCache>
                <c:ptCount val="1"/>
                <c:pt idx="0">
                  <c:v>Cumulative Savings ($000's)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'Investment Analysis'!$B$53:$B$59</c:f>
              <c:strCache/>
            </c:strRef>
          </c:cat>
          <c:val>
            <c:numRef>
              <c:f>'Investment Analysis'!$C$53:$C$59</c:f>
              <c:numCache/>
            </c:numRef>
          </c:val>
          <c:shape val="box"/>
        </c:ser>
        <c:shape val="box"/>
        <c:axId val="46769422"/>
        <c:axId val="18271615"/>
      </c:bar3DChart>
      <c:catAx>
        <c:axId val="4676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8271615"/>
        <c:crosses val="autoZero"/>
        <c:auto val="1"/>
        <c:lblOffset val="100"/>
        <c:noMultiLvlLbl val="0"/>
      </c:catAx>
      <c:valAx>
        <c:axId val="182716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4676942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CC"/>
        </a:solidFill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vayusphere.com/" TargetMode="External" /><Relationship Id="rId3" Type="http://schemas.openxmlformats.org/officeDocument/2006/relationships/hyperlink" Target="http://www.vayusphere.com/" TargetMode="External" /><Relationship Id="rId4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2638425</xdr:colOff>
      <xdr:row>0</xdr:row>
      <xdr:rowOff>314325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790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49</xdr:row>
      <xdr:rowOff>0</xdr:rowOff>
    </xdr:from>
    <xdr:to>
      <xdr:col>4</xdr:col>
      <xdr:colOff>0</xdr:colOff>
      <xdr:row>50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90875" y="10696575"/>
          <a:ext cx="17145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5</xdr:col>
      <xdr:colOff>0</xdr:colOff>
      <xdr:row>26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190875" y="6124575"/>
          <a:ext cx="25622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10</xdr:col>
      <xdr:colOff>0</xdr:colOff>
      <xdr:row>26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020175" y="6124575"/>
          <a:ext cx="25812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3</xdr:col>
      <xdr:colOff>0</xdr:colOff>
      <xdr:row>59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190875" y="12553950"/>
          <a:ext cx="8667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30</xdr:row>
      <xdr:rowOff>47625</xdr:rowOff>
    </xdr:from>
    <xdr:to>
      <xdr:col>10</xdr:col>
      <xdr:colOff>228600</xdr:colOff>
      <xdr:row>50</xdr:row>
      <xdr:rowOff>85725</xdr:rowOff>
    </xdr:to>
    <xdr:graphicFrame>
      <xdr:nvGraphicFramePr>
        <xdr:cNvPr id="6" name="Chart 6"/>
        <xdr:cNvGraphicFramePr/>
      </xdr:nvGraphicFramePr>
      <xdr:xfrm>
        <a:off x="6172200" y="6981825"/>
        <a:ext cx="5657850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6</xdr:row>
      <xdr:rowOff>0</xdr:rowOff>
    </xdr:from>
    <xdr:to>
      <xdr:col>3</xdr:col>
      <xdr:colOff>0</xdr:colOff>
      <xdr:row>7</xdr:row>
      <xdr:rowOff>0</xdr:rowOff>
    </xdr:to>
    <xdr:sp>
      <xdr:nvSpPr>
        <xdr:cNvPr id="7" name="Rectangle 8"/>
        <xdr:cNvSpPr>
          <a:spLocks/>
        </xdr:cNvSpPr>
      </xdr:nvSpPr>
      <xdr:spPr>
        <a:xfrm>
          <a:off x="3190875" y="1343025"/>
          <a:ext cx="8667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4</xdr:col>
      <xdr:colOff>381000</xdr:colOff>
      <xdr:row>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2790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1"/>
  <sheetViews>
    <sheetView showGridLines="0"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2.7109375" style="16" customWidth="1"/>
    <col min="2" max="2" width="45.140625" style="16" customWidth="1"/>
    <col min="3" max="3" width="13.00390625" style="19" customWidth="1"/>
    <col min="4" max="5" width="12.7109375" style="20" customWidth="1"/>
    <col min="6" max="6" width="5.28125" style="20" customWidth="1"/>
    <col min="7" max="7" width="43.7109375" style="20" bestFit="1" customWidth="1"/>
    <col min="8" max="8" width="12.421875" style="16" bestFit="1" customWidth="1"/>
    <col min="9" max="9" width="14.00390625" style="16" bestFit="1" customWidth="1"/>
    <col min="10" max="10" width="12.28125" style="16" bestFit="1" customWidth="1"/>
    <col min="11" max="11" width="3.421875" style="16" customWidth="1"/>
    <col min="12" max="16384" width="9.140625" style="16" customWidth="1"/>
  </cols>
  <sheetData>
    <row r="1" spans="3:12" ht="27.75" customHeight="1">
      <c r="C1" s="89" t="s">
        <v>35</v>
      </c>
      <c r="D1" s="89"/>
      <c r="E1" s="89"/>
      <c r="F1" s="89"/>
      <c r="G1" s="89"/>
      <c r="H1" s="89"/>
      <c r="I1" s="89"/>
      <c r="J1" s="89"/>
      <c r="K1" s="89"/>
      <c r="L1" s="89"/>
    </row>
    <row r="2" spans="2:11" ht="15.75"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2:11" ht="15.75">
      <c r="B3" s="17" t="s">
        <v>68</v>
      </c>
      <c r="C3" s="17"/>
      <c r="D3" s="17"/>
      <c r="E3" s="17"/>
      <c r="F3" s="17"/>
      <c r="G3" s="17"/>
      <c r="H3" s="85" t="s">
        <v>70</v>
      </c>
      <c r="I3" s="84"/>
      <c r="J3" s="17"/>
      <c r="K3" s="17"/>
    </row>
    <row r="4" spans="2:11" ht="15"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2:11" ht="19.5">
      <c r="B5" s="87" t="s">
        <v>57</v>
      </c>
      <c r="C5" s="88"/>
      <c r="D5" s="88"/>
      <c r="E5" s="88"/>
      <c r="F5" s="88"/>
      <c r="G5" s="88"/>
      <c r="H5" s="88"/>
      <c r="I5" s="88"/>
      <c r="J5" s="88"/>
      <c r="K5" s="88"/>
    </row>
    <row r="6" spans="2:7" ht="12" thickBot="1">
      <c r="B6" s="18"/>
      <c r="E6" s="16"/>
      <c r="F6" s="16"/>
      <c r="G6" s="16"/>
    </row>
    <row r="7" spans="2:7" ht="19.5" thickBot="1">
      <c r="B7" s="21" t="s">
        <v>26</v>
      </c>
      <c r="C7" s="22">
        <f>SUM(C26:E26)+SUM(H26:J26)</f>
        <v>3650500</v>
      </c>
      <c r="D7" s="23" t="s">
        <v>27</v>
      </c>
      <c r="E7" s="16"/>
      <c r="F7" s="16"/>
      <c r="G7" s="16"/>
    </row>
    <row r="8" spans="2:7" ht="7.5" customHeight="1" thickBot="1">
      <c r="B8" s="24"/>
      <c r="E8" s="16"/>
      <c r="F8" s="16"/>
      <c r="G8" s="16"/>
    </row>
    <row r="9" spans="2:10" ht="67.5" customHeight="1" thickBot="1">
      <c r="B9" s="25" t="s">
        <v>56</v>
      </c>
      <c r="C9" s="26" t="s">
        <v>59</v>
      </c>
      <c r="D9" s="26" t="s">
        <v>46</v>
      </c>
      <c r="E9" s="26" t="s">
        <v>50</v>
      </c>
      <c r="F9" s="27"/>
      <c r="G9" s="25" t="s">
        <v>67</v>
      </c>
      <c r="H9" s="26" t="s">
        <v>39</v>
      </c>
      <c r="I9" s="26" t="s">
        <v>40</v>
      </c>
      <c r="J9" s="26" t="s">
        <v>41</v>
      </c>
    </row>
    <row r="10" spans="2:10" s="31" customFormat="1" ht="12.75">
      <c r="B10" s="28" t="s">
        <v>47</v>
      </c>
      <c r="C10" s="5">
        <v>15</v>
      </c>
      <c r="D10" s="29"/>
      <c r="E10" s="30"/>
      <c r="G10" s="28" t="s">
        <v>51</v>
      </c>
      <c r="H10" s="5">
        <v>5</v>
      </c>
      <c r="I10" s="29"/>
      <c r="J10" s="30"/>
    </row>
    <row r="11" spans="2:10" s="31" customFormat="1" ht="12.75">
      <c r="B11" s="28" t="s">
        <v>12</v>
      </c>
      <c r="C11" s="5">
        <v>240</v>
      </c>
      <c r="D11" s="29"/>
      <c r="E11" s="30"/>
      <c r="G11" s="28" t="s">
        <v>13</v>
      </c>
      <c r="H11" s="3">
        <v>100000</v>
      </c>
      <c r="I11" s="29"/>
      <c r="J11" s="30"/>
    </row>
    <row r="12" spans="2:10" s="31" customFormat="1" ht="12.75">
      <c r="B12" s="28" t="s">
        <v>44</v>
      </c>
      <c r="C12" s="3">
        <v>600</v>
      </c>
      <c r="D12" s="29"/>
      <c r="E12" s="30"/>
      <c r="G12" s="28"/>
      <c r="H12" s="32"/>
      <c r="I12" s="29"/>
      <c r="J12" s="30"/>
    </row>
    <row r="13" spans="2:10" s="31" customFormat="1" ht="12.75">
      <c r="B13" s="28"/>
      <c r="C13" s="33"/>
      <c r="D13" s="29"/>
      <c r="E13" s="30"/>
      <c r="G13" s="28"/>
      <c r="H13" s="34"/>
      <c r="I13" s="29"/>
      <c r="J13" s="30"/>
    </row>
    <row r="14" spans="2:10" s="31" customFormat="1" ht="25.5">
      <c r="B14" s="35" t="s">
        <v>48</v>
      </c>
      <c r="C14" s="34"/>
      <c r="D14" s="6">
        <v>2</v>
      </c>
      <c r="E14" s="30"/>
      <c r="G14" s="35" t="s">
        <v>52</v>
      </c>
      <c r="H14" s="34"/>
      <c r="I14" s="6">
        <v>25</v>
      </c>
      <c r="J14" s="30"/>
    </row>
    <row r="15" spans="2:10" s="31" customFormat="1" ht="12.75">
      <c r="B15" s="36" t="s">
        <v>42</v>
      </c>
      <c r="C15" s="34"/>
      <c r="D15" s="7">
        <v>500000</v>
      </c>
      <c r="E15" s="30"/>
      <c r="G15" s="28" t="s">
        <v>14</v>
      </c>
      <c r="H15" s="34"/>
      <c r="I15" s="7">
        <v>100000</v>
      </c>
      <c r="J15" s="30"/>
    </row>
    <row r="16" spans="2:10" s="31" customFormat="1" ht="12.75">
      <c r="B16" s="28"/>
      <c r="C16" s="34"/>
      <c r="D16" s="29"/>
      <c r="E16" s="30"/>
      <c r="G16" s="28"/>
      <c r="H16" s="34"/>
      <c r="I16" s="29"/>
      <c r="J16" s="30"/>
    </row>
    <row r="17" spans="2:10" s="31" customFormat="1" ht="12.75">
      <c r="B17" s="28" t="s">
        <v>49</v>
      </c>
      <c r="C17" s="34"/>
      <c r="D17" s="29"/>
      <c r="E17" s="8">
        <v>5</v>
      </c>
      <c r="G17" s="37" t="s">
        <v>15</v>
      </c>
      <c r="H17" s="34"/>
      <c r="I17" s="29"/>
      <c r="J17" s="11">
        <v>0.1</v>
      </c>
    </row>
    <row r="18" spans="2:10" s="31" customFormat="1" ht="12.75">
      <c r="B18" s="28" t="s">
        <v>43</v>
      </c>
      <c r="C18" s="34"/>
      <c r="D18" s="29"/>
      <c r="E18" s="9">
        <v>5000</v>
      </c>
      <c r="G18" s="28" t="s">
        <v>16</v>
      </c>
      <c r="H18" s="34"/>
      <c r="I18" s="29"/>
      <c r="J18" s="38">
        <f>I14*I15</f>
        <v>2500000</v>
      </c>
    </row>
    <row r="19" spans="2:10" s="31" customFormat="1" ht="12.75">
      <c r="B19" s="28"/>
      <c r="C19" s="34"/>
      <c r="D19" s="29"/>
      <c r="E19" s="30"/>
      <c r="G19" s="28"/>
      <c r="H19" s="34"/>
      <c r="I19" s="29"/>
      <c r="J19" s="30"/>
    </row>
    <row r="20" spans="2:10" s="31" customFormat="1" ht="13.5" thickBot="1">
      <c r="B20" s="39" t="s">
        <v>17</v>
      </c>
      <c r="C20" s="42">
        <f>C10*365*C11*C12/60</f>
        <v>13140000</v>
      </c>
      <c r="D20" s="40">
        <f>D14*D15</f>
        <v>1000000</v>
      </c>
      <c r="E20" s="41">
        <f>E17*E18*12</f>
        <v>300000</v>
      </c>
      <c r="G20" s="39" t="s">
        <v>63</v>
      </c>
      <c r="H20" s="42">
        <f>H10*H11</f>
        <v>500000</v>
      </c>
      <c r="I20" s="40">
        <f>I14*I15</f>
        <v>2500000</v>
      </c>
      <c r="J20" s="41">
        <f>J17*J18</f>
        <v>250000</v>
      </c>
    </row>
    <row r="21" spans="2:10" s="31" customFormat="1" ht="13.5" thickTop="1">
      <c r="B21" s="43"/>
      <c r="C21" s="44"/>
      <c r="D21" s="45"/>
      <c r="E21" s="46"/>
      <c r="G21" s="43"/>
      <c r="H21" s="44"/>
      <c r="I21" s="45"/>
      <c r="J21" s="46"/>
    </row>
    <row r="22" spans="2:10" s="31" customFormat="1" ht="13.5" thickBot="1">
      <c r="B22" s="47"/>
      <c r="C22" s="48"/>
      <c r="D22" s="29"/>
      <c r="E22" s="47"/>
      <c r="G22" s="47"/>
      <c r="H22" s="48"/>
      <c r="I22" s="29"/>
      <c r="J22" s="47"/>
    </row>
    <row r="23" spans="2:10" s="31" customFormat="1" ht="48.75" thickBot="1">
      <c r="B23" s="49"/>
      <c r="C23" s="50" t="s">
        <v>18</v>
      </c>
      <c r="D23" s="51" t="s">
        <v>53</v>
      </c>
      <c r="E23" s="52" t="s">
        <v>19</v>
      </c>
      <c r="F23" s="53"/>
      <c r="G23" s="54"/>
      <c r="H23" s="52" t="s">
        <v>20</v>
      </c>
      <c r="I23" s="52" t="s">
        <v>21</v>
      </c>
      <c r="J23" s="55" t="s">
        <v>22</v>
      </c>
    </row>
    <row r="24" spans="2:10" s="31" customFormat="1" ht="39.75" thickBot="1">
      <c r="B24" s="25" t="s">
        <v>54</v>
      </c>
      <c r="C24" s="15">
        <v>0.2</v>
      </c>
      <c r="D24" s="14">
        <v>0.2</v>
      </c>
      <c r="E24" s="13">
        <v>0.2</v>
      </c>
      <c r="F24" s="56"/>
      <c r="G24" s="25" t="s">
        <v>58</v>
      </c>
      <c r="H24" s="15">
        <v>0.4</v>
      </c>
      <c r="I24" s="14">
        <v>0.2</v>
      </c>
      <c r="J24" s="10">
        <v>0.25</v>
      </c>
    </row>
    <row r="25" spans="2:10" s="31" customFormat="1" ht="12.75">
      <c r="B25" s="47"/>
      <c r="C25" s="48"/>
      <c r="D25" s="29"/>
      <c r="E25" s="47"/>
      <c r="G25" s="47"/>
      <c r="H25" s="48"/>
      <c r="I25" s="29"/>
      <c r="J25" s="47"/>
    </row>
    <row r="26" spans="2:10" s="60" customFormat="1" ht="15.75">
      <c r="B26" s="57" t="s">
        <v>62</v>
      </c>
      <c r="C26" s="58">
        <f>C20*C24</f>
        <v>2628000</v>
      </c>
      <c r="D26" s="59">
        <f>D20*D24</f>
        <v>200000</v>
      </c>
      <c r="E26" s="58">
        <f>E20*E24</f>
        <v>60000</v>
      </c>
      <c r="G26" s="57" t="s">
        <v>62</v>
      </c>
      <c r="H26" s="58">
        <f>H20*H24</f>
        <v>200000</v>
      </c>
      <c r="I26" s="59">
        <f>I20*I24</f>
        <v>500000</v>
      </c>
      <c r="J26" s="58">
        <f>J20*J24</f>
        <v>62500</v>
      </c>
    </row>
    <row r="27" spans="2:10" s="60" customFormat="1" ht="14.25">
      <c r="B27" s="61"/>
      <c r="C27" s="62"/>
      <c r="D27" s="63"/>
      <c r="E27" s="62"/>
      <c r="G27" s="61"/>
      <c r="H27" s="62"/>
      <c r="I27" s="63"/>
      <c r="J27" s="62"/>
    </row>
    <row r="28" spans="2:10" s="31" customFormat="1" ht="12.75">
      <c r="B28" s="47"/>
      <c r="C28" s="48"/>
      <c r="D28" s="29"/>
      <c r="E28" s="47"/>
      <c r="G28" s="47"/>
      <c r="H28" s="48"/>
      <c r="I28" s="29"/>
      <c r="J28" s="47"/>
    </row>
    <row r="29" spans="2:10" s="31" customFormat="1" ht="15">
      <c r="B29" s="24" t="s">
        <v>38</v>
      </c>
      <c r="C29" s="64">
        <f>C50</f>
        <v>-358750</v>
      </c>
      <c r="D29" s="23" t="s">
        <v>28</v>
      </c>
      <c r="E29" s="64">
        <f>D50</f>
        <v>-56000</v>
      </c>
      <c r="F29" s="23" t="s">
        <v>29</v>
      </c>
      <c r="G29" s="47"/>
      <c r="H29" s="48"/>
      <c r="I29" s="29"/>
      <c r="J29" s="47"/>
    </row>
    <row r="30" spans="2:10" s="31" customFormat="1" ht="6" customHeight="1" thickBot="1">
      <c r="B30" s="24"/>
      <c r="C30" s="48"/>
      <c r="D30" s="29"/>
      <c r="E30" s="47"/>
      <c r="G30" s="47"/>
      <c r="H30" s="48"/>
      <c r="I30" s="29"/>
      <c r="J30" s="47"/>
    </row>
    <row r="31" spans="2:10" s="31" customFormat="1" ht="66.75" customHeight="1" thickBot="1">
      <c r="B31" s="65" t="s">
        <v>61</v>
      </c>
      <c r="C31" s="26" t="s">
        <v>23</v>
      </c>
      <c r="D31" s="26" t="s">
        <v>24</v>
      </c>
      <c r="E31" s="47"/>
      <c r="G31" s="47"/>
      <c r="H31" s="48"/>
      <c r="I31" s="29"/>
      <c r="J31" s="47"/>
    </row>
    <row r="32" spans="2:10" s="31" customFormat="1" ht="12.75">
      <c r="B32" s="66" t="s">
        <v>6</v>
      </c>
      <c r="C32" s="67"/>
      <c r="D32" s="68"/>
      <c r="E32" s="47"/>
      <c r="G32" s="47"/>
      <c r="H32" s="48"/>
      <c r="I32" s="29"/>
      <c r="J32" s="47"/>
    </row>
    <row r="33" spans="2:10" s="31" customFormat="1" ht="12.75">
      <c r="B33" s="69" t="s">
        <v>3</v>
      </c>
      <c r="C33" s="3">
        <v>-200000</v>
      </c>
      <c r="D33" s="68"/>
      <c r="E33" s="47"/>
      <c r="G33" s="47"/>
      <c r="H33" s="48"/>
      <c r="I33" s="29"/>
      <c r="J33" s="47"/>
    </row>
    <row r="34" spans="2:10" s="31" customFormat="1" ht="12.75">
      <c r="B34" s="69" t="s">
        <v>30</v>
      </c>
      <c r="C34" s="67"/>
      <c r="D34" s="2">
        <v>0.22</v>
      </c>
      <c r="E34" s="47"/>
      <c r="G34" s="47"/>
      <c r="H34" s="48"/>
      <c r="I34" s="29"/>
      <c r="J34" s="47"/>
    </row>
    <row r="35" spans="2:10" s="31" customFormat="1" ht="12.75">
      <c r="B35" s="69" t="s">
        <v>31</v>
      </c>
      <c r="C35" s="67"/>
      <c r="D35" s="68">
        <f>D34*C33</f>
        <v>-44000</v>
      </c>
      <c r="E35" s="47"/>
      <c r="G35" s="47"/>
      <c r="H35" s="48"/>
      <c r="I35" s="29"/>
      <c r="J35" s="47"/>
    </row>
    <row r="36" spans="2:10" s="31" customFormat="1" ht="12.75">
      <c r="B36" s="69"/>
      <c r="C36" s="67"/>
      <c r="D36" s="68"/>
      <c r="E36" s="47"/>
      <c r="G36" s="47"/>
      <c r="H36" s="48"/>
      <c r="I36" s="29"/>
      <c r="J36" s="47"/>
    </row>
    <row r="37" spans="2:10" s="31" customFormat="1" ht="12.75">
      <c r="B37" s="66" t="s">
        <v>5</v>
      </c>
      <c r="C37" s="67"/>
      <c r="D37" s="68"/>
      <c r="E37" s="47"/>
      <c r="G37" s="47"/>
      <c r="H37" s="48"/>
      <c r="I37" s="29"/>
      <c r="J37" s="47"/>
    </row>
    <row r="38" spans="2:10" s="31" customFormat="1" ht="12.75">
      <c r="B38" s="69" t="s">
        <v>8</v>
      </c>
      <c r="C38" s="3">
        <v>-50000</v>
      </c>
      <c r="D38" s="68"/>
      <c r="E38" s="47"/>
      <c r="G38" s="47"/>
      <c r="H38" s="48"/>
      <c r="I38" s="29"/>
      <c r="J38" s="47"/>
    </row>
    <row r="39" spans="2:10" s="31" customFormat="1" ht="12.75">
      <c r="B39" s="69" t="s">
        <v>4</v>
      </c>
      <c r="C39" s="4">
        <v>3</v>
      </c>
      <c r="D39" s="68"/>
      <c r="E39" s="47"/>
      <c r="G39" s="47"/>
      <c r="H39" s="48"/>
      <c r="I39" s="29"/>
      <c r="J39" s="47"/>
    </row>
    <row r="40" spans="2:10" s="31" customFormat="1" ht="12.75">
      <c r="B40" s="69" t="s">
        <v>9</v>
      </c>
      <c r="C40" s="67">
        <f>C38*C39</f>
        <v>-150000</v>
      </c>
      <c r="D40" s="68"/>
      <c r="E40" s="47"/>
      <c r="G40" s="47"/>
      <c r="H40" s="48"/>
      <c r="I40" s="29"/>
      <c r="J40" s="47"/>
    </row>
    <row r="41" spans="2:10" s="31" customFormat="1" ht="12.75">
      <c r="B41" s="69"/>
      <c r="C41" s="67"/>
      <c r="D41" s="68"/>
      <c r="E41" s="47"/>
      <c r="G41" s="47"/>
      <c r="H41" s="48"/>
      <c r="I41" s="29"/>
      <c r="J41" s="47"/>
    </row>
    <row r="42" spans="2:10" s="31" customFormat="1" ht="12.75">
      <c r="B42" s="66" t="s">
        <v>7</v>
      </c>
      <c r="C42" s="67"/>
      <c r="D42" s="68"/>
      <c r="E42" s="47"/>
      <c r="G42" s="47"/>
      <c r="H42" s="48"/>
      <c r="I42" s="29"/>
      <c r="J42" s="47"/>
    </row>
    <row r="43" spans="2:10" s="31" customFormat="1" ht="12.75">
      <c r="B43" s="69" t="s">
        <v>55</v>
      </c>
      <c r="C43" s="4">
        <v>25</v>
      </c>
      <c r="D43" s="68"/>
      <c r="E43" s="47"/>
      <c r="G43" s="47"/>
      <c r="H43" s="48"/>
      <c r="I43" s="29"/>
      <c r="J43" s="47"/>
    </row>
    <row r="44" spans="2:10" s="31" customFormat="1" ht="12.75">
      <c r="B44" s="69" t="s">
        <v>10</v>
      </c>
      <c r="C44" s="3">
        <v>-350</v>
      </c>
      <c r="D44" s="68"/>
      <c r="E44" s="47"/>
      <c r="G44" s="47"/>
      <c r="H44" s="48"/>
      <c r="I44" s="29"/>
      <c r="J44" s="47"/>
    </row>
    <row r="45" spans="2:10" s="31" customFormat="1" ht="12.75">
      <c r="B45" s="69" t="s">
        <v>11</v>
      </c>
      <c r="C45" s="67">
        <f>C43*C44</f>
        <v>-8750</v>
      </c>
      <c r="D45" s="68"/>
      <c r="E45" s="47"/>
      <c r="G45" s="47"/>
      <c r="H45" s="48"/>
      <c r="I45" s="29"/>
      <c r="J45" s="47"/>
    </row>
    <row r="46" spans="2:10" s="31" customFormat="1" ht="12.75">
      <c r="B46" s="69" t="s">
        <v>45</v>
      </c>
      <c r="C46" s="67"/>
      <c r="D46" s="1">
        <v>40</v>
      </c>
      <c r="E46" s="47"/>
      <c r="G46" s="47"/>
      <c r="H46" s="48"/>
      <c r="I46" s="29"/>
      <c r="J46" s="47"/>
    </row>
    <row r="47" spans="2:10" s="31" customFormat="1" ht="12.75">
      <c r="B47" s="69" t="s">
        <v>25</v>
      </c>
      <c r="C47" s="67"/>
      <c r="D47" s="68">
        <f>-D46*C43*12</f>
        <v>-12000</v>
      </c>
      <c r="E47" s="47"/>
      <c r="G47" s="47"/>
      <c r="H47" s="48"/>
      <c r="I47" s="29"/>
      <c r="J47" s="47"/>
    </row>
    <row r="48" spans="2:10" s="31" customFormat="1" ht="12.75">
      <c r="B48" s="70"/>
      <c r="C48" s="71"/>
      <c r="D48" s="72"/>
      <c r="E48" s="47"/>
      <c r="G48" s="47"/>
      <c r="H48" s="48"/>
      <c r="I48" s="29"/>
      <c r="J48" s="47"/>
    </row>
    <row r="49" spans="2:10" s="31" customFormat="1" ht="12.75">
      <c r="B49" s="47"/>
      <c r="C49" s="73"/>
      <c r="D49" s="74"/>
      <c r="E49" s="47"/>
      <c r="G49" s="47"/>
      <c r="H49" s="48"/>
      <c r="I49" s="29"/>
      <c r="J49" s="47"/>
    </row>
    <row r="50" spans="2:10" s="31" customFormat="1" ht="15">
      <c r="B50" s="75" t="s">
        <v>60</v>
      </c>
      <c r="C50" s="62">
        <f>C33+C40+C45</f>
        <v>-358750</v>
      </c>
      <c r="D50" s="63">
        <f>D35+D47</f>
        <v>-56000</v>
      </c>
      <c r="E50" s="47"/>
      <c r="G50" s="47"/>
      <c r="H50" s="48"/>
      <c r="I50" s="29"/>
      <c r="J50" s="47"/>
    </row>
    <row r="51" spans="2:10" s="31" customFormat="1" ht="12.75">
      <c r="B51" s="47"/>
      <c r="C51" s="73"/>
      <c r="D51" s="76"/>
      <c r="E51" s="76"/>
      <c r="F51" s="76"/>
      <c r="G51" s="76"/>
      <c r="H51" s="77"/>
      <c r="I51" s="76"/>
      <c r="J51" s="77"/>
    </row>
    <row r="52" spans="2:5" ht="42" customHeight="1">
      <c r="B52" s="78" t="s">
        <v>69</v>
      </c>
      <c r="C52" s="79" t="s">
        <v>64</v>
      </c>
      <c r="D52" s="80" t="s">
        <v>66</v>
      </c>
      <c r="E52" s="16"/>
    </row>
    <row r="53" spans="2:5" ht="12.75">
      <c r="B53" s="31" t="s">
        <v>65</v>
      </c>
      <c r="C53" s="81">
        <f>D53</f>
        <v>-358.75</v>
      </c>
      <c r="D53" s="60">
        <f>C50/1000</f>
        <v>-358.75</v>
      </c>
      <c r="E53" s="16"/>
    </row>
    <row r="54" spans="2:5" ht="12.75">
      <c r="B54" s="31" t="s">
        <v>0</v>
      </c>
      <c r="C54" s="81">
        <f>(C53+D54)</f>
        <v>3235.75</v>
      </c>
      <c r="D54" s="60">
        <f>(C$7+$E$29)/1000</f>
        <v>3594.5</v>
      </c>
      <c r="E54" s="16"/>
    </row>
    <row r="55" spans="2:5" ht="12.75">
      <c r="B55" s="31" t="s">
        <v>1</v>
      </c>
      <c r="C55" s="81">
        <f>(C54+D55)</f>
        <v>6830.25</v>
      </c>
      <c r="D55" s="60">
        <f>(C$7+$E$29)/1000</f>
        <v>3594.5</v>
      </c>
      <c r="E55" s="16"/>
    </row>
    <row r="56" spans="2:5" ht="12.75">
      <c r="B56" s="31" t="s">
        <v>2</v>
      </c>
      <c r="C56" s="81">
        <f>(C55+D56)</f>
        <v>10424.75</v>
      </c>
      <c r="D56" s="60">
        <f>(C$7+$E$29)/1000</f>
        <v>3594.5</v>
      </c>
      <c r="E56" s="16"/>
    </row>
    <row r="57" spans="2:5" ht="12.75">
      <c r="B57" s="31" t="s">
        <v>32</v>
      </c>
      <c r="C57" s="81">
        <f>(C56+D57)</f>
        <v>14019.25</v>
      </c>
      <c r="D57" s="60">
        <f>(C$7+$E$29)/1000</f>
        <v>3594.5</v>
      </c>
      <c r="E57" s="16"/>
    </row>
    <row r="58" spans="2:5" ht="12.75">
      <c r="B58" s="31" t="s">
        <v>33</v>
      </c>
      <c r="C58" s="81">
        <f>(C57+D58)</f>
        <v>17613.75</v>
      </c>
      <c r="D58" s="60">
        <f>(C$7+$E$29)/1000</f>
        <v>3594.5</v>
      </c>
      <c r="E58" s="16"/>
    </row>
    <row r="59" spans="2:5" ht="12.75">
      <c r="B59" s="82" t="s">
        <v>34</v>
      </c>
      <c r="C59" s="60">
        <f>(D58/(C60-C61))/(1+C60)^5</f>
        <v>31884.3099390876</v>
      </c>
      <c r="D59" s="82"/>
      <c r="E59" s="16"/>
    </row>
    <row r="60" spans="2:4" ht="25.5">
      <c r="B60" s="83" t="s">
        <v>36</v>
      </c>
      <c r="C60" s="12">
        <v>0.1</v>
      </c>
      <c r="D60" s="82"/>
    </row>
    <row r="61" spans="2:4" ht="25.5">
      <c r="B61" s="83" t="s">
        <v>37</v>
      </c>
      <c r="C61" s="12">
        <v>0.03</v>
      </c>
      <c r="D61" s="82"/>
    </row>
  </sheetData>
  <sheetProtection password="C0B6" sheet="1" objects="1" scenarios="1"/>
  <mergeCells count="3">
    <mergeCell ref="B2:K2"/>
    <mergeCell ref="B5:K5"/>
    <mergeCell ref="C1:L1"/>
  </mergeCells>
  <hyperlinks>
    <hyperlink ref="H3" location="'Vayusphere ROI Methodology'!A1" display="ROI Methodology"/>
  </hyperlinks>
  <printOptions horizontalCentered="1" verticalCentered="1"/>
  <pageMargins left="0.28" right="0.29" top="0.23" bottom="0.3" header="0.17" footer="0.16"/>
  <pageSetup fitToHeight="1" fitToWidth="1" horizontalDpi="600" verticalDpi="600" orientation="landscape" scale="75" r:id="rId4"/>
  <headerFooter alignWithMargins="0">
    <oddFooter>&amp;C&amp;9© 2000-2002 Vayusphere, Inc. ALL RIGHTS RESERVED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 horizontalCentered="1"/>
  <pageMargins left="0.75" right="0.75" top="1" bottom="1" header="0.5" footer="0.5"/>
  <pageSetup fitToHeight="1" fitToWidth="1" horizontalDpi="600" verticalDpi="600" orientation="portrait" r:id="rId4"/>
  <headerFooter alignWithMargins="0">
    <oddFooter>&amp;C&amp;9© 2000-2002 Vayusphere, Inc. ALL RIGHTS RESERVED</oddFooter>
  </headerFooter>
  <drawing r:id="rId3"/>
  <legacyDrawing r:id="rId2"/>
  <oleObjects>
    <oleObject progId="Word.Document.8" shapeId="2316195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Vayusphere,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Vayusphere IRiS Return on Investment</dc:title>
  <dc:subject>Economic Savings Analysis of Vayusphere Solutions</dc:subject>
  <dc:creator>Vayusphere, Inc.</dc:creator>
  <cp:keywords/>
  <dc:description/>
  <cp:lastModifiedBy>GMarwaha (1-09)</cp:lastModifiedBy>
  <cp:lastPrinted>2002-06-21T02:20:30Z</cp:lastPrinted>
  <dcterms:created xsi:type="dcterms:W3CDTF">2002-05-15T22:13:11Z</dcterms:created>
  <dcterms:modified xsi:type="dcterms:W3CDTF">2002-06-26T04:09:14Z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